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ciu-io-srv-01\shared\USTDA\USTDA Contracts\Implementation\Latin America and the Carribean\2017\Brazil GPI\National Level Workshop\Presentations\Kwartin\English\"/>
    </mc:Choice>
  </mc:AlternateContent>
  <bookViews>
    <workbookView xWindow="480" yWindow="132" windowWidth="18192" windowHeight="11760"/>
  </bookViews>
  <sheets>
    <sheet name="Simplified Cash Flow Analysis" sheetId="1" r:id="rId1"/>
    <sheet name="Cash Flow Graph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46" i="2" l="1"/>
  <c r="M47" i="2"/>
  <c r="M29" i="2"/>
  <c r="M30" i="2"/>
  <c r="M14" i="2"/>
  <c r="M15" i="2"/>
  <c r="Q27" i="1"/>
  <c r="Q30" i="1"/>
  <c r="P27" i="1"/>
  <c r="P30" i="1" s="1"/>
  <c r="P40" i="1" s="1"/>
  <c r="O27" i="1"/>
  <c r="O30" i="1"/>
  <c r="O40" i="1" s="1"/>
  <c r="N27" i="1"/>
  <c r="N30" i="1" s="1"/>
  <c r="M27" i="1"/>
  <c r="M30" i="1"/>
  <c r="M40" i="1" s="1"/>
  <c r="L27" i="1"/>
  <c r="L30" i="1" s="1"/>
  <c r="L40" i="1" s="1"/>
  <c r="K27" i="1"/>
  <c r="K30" i="1"/>
  <c r="J27" i="1"/>
  <c r="J30" i="1" s="1"/>
  <c r="J40" i="1" s="1"/>
  <c r="I27" i="1"/>
  <c r="I30" i="1"/>
  <c r="I40" i="1" s="1"/>
  <c r="H27" i="1"/>
  <c r="H30" i="1" s="1"/>
  <c r="G27" i="1"/>
  <c r="G30" i="1"/>
  <c r="G40" i="1" s="1"/>
  <c r="F27" i="1"/>
  <c r="F30" i="1" s="1"/>
  <c r="F40" i="1" s="1"/>
  <c r="E27" i="1"/>
  <c r="E30" i="1"/>
  <c r="E40" i="1" s="1"/>
  <c r="D27" i="1"/>
  <c r="D30" i="1" s="1"/>
  <c r="E12" i="1"/>
  <c r="E15" i="1" s="1"/>
  <c r="F12" i="1"/>
  <c r="F15" i="1"/>
  <c r="G12" i="1"/>
  <c r="G15" i="1"/>
  <c r="H12" i="1"/>
  <c r="H15" i="1" s="1"/>
  <c r="I12" i="1"/>
  <c r="I15" i="1"/>
  <c r="J12" i="1"/>
  <c r="J15" i="1"/>
  <c r="K12" i="1"/>
  <c r="K15" i="1" s="1"/>
  <c r="L12" i="1"/>
  <c r="L15" i="1"/>
  <c r="M12" i="1"/>
  <c r="M15" i="1"/>
  <c r="N12" i="1"/>
  <c r="N15" i="1" s="1"/>
  <c r="O12" i="1"/>
  <c r="O15" i="1"/>
  <c r="P12" i="1"/>
  <c r="P15" i="1"/>
  <c r="Q12" i="1"/>
  <c r="Q15" i="1" s="1"/>
  <c r="D12" i="1"/>
  <c r="D15" i="1"/>
  <c r="D17" i="1" s="1"/>
  <c r="O14" i="2" s="1"/>
  <c r="D32" i="1" l="1"/>
  <c r="O29" i="2" s="1"/>
  <c r="D40" i="1"/>
  <c r="D33" i="1"/>
  <c r="O30" i="2" s="1"/>
  <c r="D18" i="1"/>
  <c r="O15" i="2" s="1"/>
  <c r="N40" i="1"/>
  <c r="Q40" i="1"/>
  <c r="H40" i="1"/>
  <c r="K40" i="1"/>
  <c r="D42" i="1" l="1"/>
  <c r="O46" i="2" s="1"/>
  <c r="D43" i="1"/>
  <c r="O47" i="2" s="1"/>
</calcChain>
</file>

<file path=xl/sharedStrings.xml><?xml version="1.0" encoding="utf-8"?>
<sst xmlns="http://schemas.openxmlformats.org/spreadsheetml/2006/main" count="32" uniqueCount="20">
  <si>
    <t>Bidder One</t>
  </si>
  <si>
    <t>Year</t>
  </si>
  <si>
    <t>Acquisition</t>
  </si>
  <si>
    <t>Revenue</t>
  </si>
  <si>
    <t>O&amp;M</t>
  </si>
  <si>
    <t>Overhauls</t>
  </si>
  <si>
    <t>Disposal</t>
  </si>
  <si>
    <t>Internal rate of return</t>
  </si>
  <si>
    <t>Sum of costs</t>
  </si>
  <si>
    <t>Costs</t>
  </si>
  <si>
    <t>Undiscounted net cash flow</t>
  </si>
  <si>
    <t>5 = (1+2+3+4)</t>
  </si>
  <si>
    <t>7=6+5</t>
  </si>
  <si>
    <t>Bidder Two</t>
  </si>
  <si>
    <t>14 = (10+11+12+13)</t>
  </si>
  <si>
    <t>16=15+14</t>
  </si>
  <si>
    <t>What about the incremental investment?</t>
  </si>
  <si>
    <t>Increment from Bidder 1 to 2</t>
  </si>
  <si>
    <t>Discount Rate</t>
  </si>
  <si>
    <t>Net Present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</si>
</sst>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2" applyNumberFormat="1" applyFont="1"/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0" fillId="0" borderId="0" xfId="0" applyAlignment="1">
      <alignment horizontal="center"/>
    </xf>
    <xf numFmtId="165" fontId="0" fillId="0" borderId="0" xfId="3" applyNumberFormat="1" applyFont="1"/>
    <xf numFmtId="166" fontId="0" fillId="0" borderId="0" xfId="1" applyNumberFormat="1" applyFont="1"/>
    <xf numFmtId="166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Analysis'!$D$15:$Q$15</c:f>
              <c:numCache>
                <c:formatCode>_(* #,##0_);_(* \(#,##0\);_(* "-"??_);_(@_)</c:formatCode>
                <c:ptCount val="14"/>
                <c:pt idx="0">
                  <c:v>-100000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B-4F0F-BDDF-9BA8BC66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7664"/>
        <c:axId val="9459584"/>
      </c:barChart>
      <c:catAx>
        <c:axId val="945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9459584"/>
        <c:crosses val="autoZero"/>
        <c:auto val="1"/>
        <c:lblAlgn val="ctr"/>
        <c:lblOffset val="100"/>
        <c:noMultiLvlLbl val="0"/>
      </c:catAx>
      <c:valAx>
        <c:axId val="94595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5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Analysis'!$D$30:$Q$30</c:f>
              <c:numCache>
                <c:formatCode>_(* #,##0_);_(* \(#,##0\);_(* "-"??_);_(@_)</c:formatCode>
                <c:ptCount val="14"/>
                <c:pt idx="0">
                  <c:v>-250000</c:v>
                </c:pt>
                <c:pt idx="1">
                  <c:v>58000</c:v>
                </c:pt>
                <c:pt idx="2">
                  <c:v>58000</c:v>
                </c:pt>
                <c:pt idx="3">
                  <c:v>58000</c:v>
                </c:pt>
                <c:pt idx="4">
                  <c:v>58000</c:v>
                </c:pt>
                <c:pt idx="5">
                  <c:v>58000</c:v>
                </c:pt>
                <c:pt idx="6">
                  <c:v>29000</c:v>
                </c:pt>
                <c:pt idx="7">
                  <c:v>29000</c:v>
                </c:pt>
                <c:pt idx="8">
                  <c:v>29000</c:v>
                </c:pt>
                <c:pt idx="9">
                  <c:v>29000</c:v>
                </c:pt>
                <c:pt idx="10">
                  <c:v>29000</c:v>
                </c:pt>
                <c:pt idx="11">
                  <c:v>29000</c:v>
                </c:pt>
                <c:pt idx="12">
                  <c:v>29000</c:v>
                </c:pt>
                <c:pt idx="13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7-4832-9646-894414A43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88480"/>
        <c:axId val="128038400"/>
      </c:barChart>
      <c:catAx>
        <c:axId val="12638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8038400"/>
        <c:crosses val="autoZero"/>
        <c:auto val="1"/>
        <c:lblAlgn val="ctr"/>
        <c:lblOffset val="100"/>
        <c:noMultiLvlLbl val="0"/>
      </c:catAx>
      <c:valAx>
        <c:axId val="128038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638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'Simplified Cash Flow Analysis'!$D$40:$Q$40</c:f>
              <c:numCache>
                <c:formatCode>_(* #,##0_);_(* \(#,##0\);_(* "-"??_);_(@_)</c:formatCode>
                <c:ptCount val="14"/>
                <c:pt idx="0">
                  <c:v>-150000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53000</c:v>
                </c:pt>
                <c:pt idx="5">
                  <c:v>43000</c:v>
                </c:pt>
                <c:pt idx="6">
                  <c:v>14000</c:v>
                </c:pt>
                <c:pt idx="7">
                  <c:v>14000</c:v>
                </c:pt>
                <c:pt idx="8">
                  <c:v>24000</c:v>
                </c:pt>
                <c:pt idx="9">
                  <c:v>14000</c:v>
                </c:pt>
                <c:pt idx="10">
                  <c:v>14000</c:v>
                </c:pt>
                <c:pt idx="11">
                  <c:v>14000</c:v>
                </c:pt>
                <c:pt idx="12">
                  <c:v>14000</c:v>
                </c:pt>
                <c:pt idx="13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A-4C27-8799-13174EE23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132992"/>
        <c:axId val="128134528"/>
      </c:barChart>
      <c:catAx>
        <c:axId val="128132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8134528"/>
        <c:crosses val="autoZero"/>
        <c:auto val="1"/>
        <c:lblAlgn val="ctr"/>
        <c:lblOffset val="100"/>
        <c:noMultiLvlLbl val="0"/>
      </c:catAx>
      <c:valAx>
        <c:axId val="1281345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813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10</xdr:col>
      <xdr:colOff>304800</xdr:colOff>
      <xdr:row>22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304800</xdr:colOff>
      <xdr:row>38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10</xdr:col>
      <xdr:colOff>304800</xdr:colOff>
      <xdr:row>54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3"/>
  <sheetViews>
    <sheetView tabSelected="1" topLeftCell="A28" workbookViewId="0">
      <selection activeCell="B36" sqref="B36"/>
    </sheetView>
  </sheetViews>
  <sheetFormatPr defaultRowHeight="14.4" x14ac:dyDescent="0.3"/>
  <cols>
    <col min="1" max="1" width="17.5546875" bestFit="1" customWidth="1"/>
    <col min="2" max="2" width="26" bestFit="1" customWidth="1"/>
    <col min="3" max="3" width="11" bestFit="1" customWidth="1"/>
    <col min="4" max="4" width="9.6640625" bestFit="1" customWidth="1"/>
    <col min="5" max="17" width="8.6640625" bestFit="1" customWidth="1"/>
  </cols>
  <sheetData>
    <row r="3" spans="1:17" x14ac:dyDescent="0.3">
      <c r="B3" t="s">
        <v>18</v>
      </c>
      <c r="C3" s="9">
        <v>0.06</v>
      </c>
      <c r="K3" t="s">
        <v>1</v>
      </c>
    </row>
    <row r="5" spans="1:17" x14ac:dyDescent="0.3">
      <c r="D5" s="5">
        <v>0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5">
        <v>13</v>
      </c>
    </row>
    <row r="6" spans="1:17" x14ac:dyDescent="0.3">
      <c r="A6" t="s">
        <v>0</v>
      </c>
    </row>
    <row r="7" spans="1:17" x14ac:dyDescent="0.3">
      <c r="C7" s="2" t="s">
        <v>9</v>
      </c>
    </row>
    <row r="8" spans="1:17" x14ac:dyDescent="0.3">
      <c r="A8" s="5">
        <v>1</v>
      </c>
      <c r="C8" t="s">
        <v>2</v>
      </c>
      <c r="D8" s="7">
        <v>-100000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5">
        <v>2</v>
      </c>
      <c r="C9" t="s">
        <v>4</v>
      </c>
      <c r="D9" s="7"/>
      <c r="E9" s="7">
        <v>-5000</v>
      </c>
      <c r="F9" s="7">
        <v>-5000</v>
      </c>
      <c r="G9" s="7">
        <v>-5000</v>
      </c>
      <c r="H9" s="7">
        <v>-5000</v>
      </c>
      <c r="I9" s="7">
        <v>-5000</v>
      </c>
      <c r="J9" s="7">
        <v>-5000</v>
      </c>
      <c r="K9" s="7">
        <v>-5000</v>
      </c>
      <c r="L9" s="7">
        <v>-5000</v>
      </c>
      <c r="M9" s="7">
        <v>-5000</v>
      </c>
      <c r="N9" s="7">
        <v>-5000</v>
      </c>
      <c r="O9" s="7">
        <v>-5000</v>
      </c>
      <c r="P9" s="7">
        <v>-5000</v>
      </c>
      <c r="Q9" s="7">
        <v>-5000</v>
      </c>
    </row>
    <row r="10" spans="1:17" x14ac:dyDescent="0.3">
      <c r="A10" s="5">
        <v>3</v>
      </c>
      <c r="C10" t="s">
        <v>5</v>
      </c>
      <c r="D10" s="7"/>
      <c r="E10" s="7"/>
      <c r="F10" s="7"/>
      <c r="G10" s="7"/>
      <c r="H10" s="7">
        <v>-10000</v>
      </c>
      <c r="I10" s="7"/>
      <c r="J10" s="7"/>
      <c r="K10" s="7"/>
      <c r="L10" s="7">
        <v>-10000</v>
      </c>
      <c r="M10" s="7"/>
      <c r="N10" s="7"/>
      <c r="O10" s="7"/>
      <c r="P10" s="7"/>
      <c r="Q10" s="7"/>
    </row>
    <row r="11" spans="1:17" x14ac:dyDescent="0.3">
      <c r="A11" s="5">
        <v>4</v>
      </c>
      <c r="C11" t="s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v>-5000</v>
      </c>
    </row>
    <row r="12" spans="1:17" x14ac:dyDescent="0.3">
      <c r="A12" s="5" t="s">
        <v>11</v>
      </c>
      <c r="B12" s="10" t="s">
        <v>8</v>
      </c>
      <c r="D12" s="7">
        <f>SUM(D8:D11)</f>
        <v>-100000</v>
      </c>
      <c r="E12" s="7">
        <f t="shared" ref="E12:Q12" si="0">SUM(E8:E11)</f>
        <v>-5000</v>
      </c>
      <c r="F12" s="7">
        <f t="shared" si="0"/>
        <v>-5000</v>
      </c>
      <c r="G12" s="7">
        <f t="shared" si="0"/>
        <v>-5000</v>
      </c>
      <c r="H12" s="7">
        <f t="shared" si="0"/>
        <v>-15000</v>
      </c>
      <c r="I12" s="7">
        <f t="shared" si="0"/>
        <v>-5000</v>
      </c>
      <c r="J12" s="7">
        <f t="shared" si="0"/>
        <v>-5000</v>
      </c>
      <c r="K12" s="7">
        <f t="shared" si="0"/>
        <v>-5000</v>
      </c>
      <c r="L12" s="7">
        <f t="shared" si="0"/>
        <v>-15000</v>
      </c>
      <c r="M12" s="7">
        <f t="shared" si="0"/>
        <v>-5000</v>
      </c>
      <c r="N12" s="7">
        <f t="shared" si="0"/>
        <v>-5000</v>
      </c>
      <c r="O12" s="7">
        <f t="shared" si="0"/>
        <v>-5000</v>
      </c>
      <c r="P12" s="7">
        <f t="shared" si="0"/>
        <v>-5000</v>
      </c>
      <c r="Q12" s="7">
        <f t="shared" si="0"/>
        <v>-10000</v>
      </c>
    </row>
    <row r="13" spans="1:17" x14ac:dyDescent="0.3">
      <c r="A13" s="5">
        <v>6</v>
      </c>
      <c r="C13" s="2" t="s">
        <v>3</v>
      </c>
      <c r="D13" s="7"/>
      <c r="E13" s="7">
        <v>20000</v>
      </c>
      <c r="F13" s="7">
        <v>20000</v>
      </c>
      <c r="G13" s="7">
        <v>20000</v>
      </c>
      <c r="H13" s="7">
        <v>20000</v>
      </c>
      <c r="I13" s="7">
        <v>20000</v>
      </c>
      <c r="J13" s="7">
        <v>20000</v>
      </c>
      <c r="K13" s="7">
        <v>20000</v>
      </c>
      <c r="L13" s="7">
        <v>20000</v>
      </c>
      <c r="M13" s="7">
        <v>20000</v>
      </c>
      <c r="N13" s="7">
        <v>20000</v>
      </c>
      <c r="O13" s="7">
        <v>20000</v>
      </c>
      <c r="P13" s="7">
        <v>20000</v>
      </c>
      <c r="Q13" s="7">
        <v>20000</v>
      </c>
    </row>
    <row r="14" spans="1:17" x14ac:dyDescent="0.3">
      <c r="A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5" t="s">
        <v>12</v>
      </c>
      <c r="B15" t="s">
        <v>10</v>
      </c>
      <c r="D15" s="7">
        <f t="shared" ref="D15:Q15" si="1">+D13+D12</f>
        <v>-100000</v>
      </c>
      <c r="E15" s="7">
        <f t="shared" si="1"/>
        <v>15000</v>
      </c>
      <c r="F15" s="7">
        <f t="shared" si="1"/>
        <v>15000</v>
      </c>
      <c r="G15" s="7">
        <f t="shared" si="1"/>
        <v>15000</v>
      </c>
      <c r="H15" s="7">
        <f t="shared" si="1"/>
        <v>5000</v>
      </c>
      <c r="I15" s="7">
        <f t="shared" si="1"/>
        <v>15000</v>
      </c>
      <c r="J15" s="7">
        <f t="shared" si="1"/>
        <v>15000</v>
      </c>
      <c r="K15" s="7">
        <f t="shared" si="1"/>
        <v>15000</v>
      </c>
      <c r="L15" s="7">
        <f t="shared" si="1"/>
        <v>5000</v>
      </c>
      <c r="M15" s="7">
        <f t="shared" si="1"/>
        <v>15000</v>
      </c>
      <c r="N15" s="7">
        <f t="shared" si="1"/>
        <v>15000</v>
      </c>
      <c r="O15" s="7">
        <f t="shared" si="1"/>
        <v>15000</v>
      </c>
      <c r="P15" s="7">
        <f t="shared" si="1"/>
        <v>15000</v>
      </c>
      <c r="Q15" s="7">
        <f t="shared" si="1"/>
        <v>10000</v>
      </c>
    </row>
    <row r="16" spans="1:17" x14ac:dyDescent="0.3">
      <c r="A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5">
        <v>8</v>
      </c>
      <c r="B17" s="4" t="s">
        <v>19</v>
      </c>
      <c r="D17" s="7">
        <f>+D15+NPV($C$3,E15:Q15)</f>
        <v>16250.988982375799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5">
        <v>9</v>
      </c>
      <c r="B18" s="4" t="s">
        <v>7</v>
      </c>
      <c r="D18" s="3">
        <f>IRR(D15:Q15)</f>
        <v>8.7265976143956481E-2</v>
      </c>
    </row>
    <row r="21" spans="1:17" x14ac:dyDescent="0.3">
      <c r="A21" t="s">
        <v>13</v>
      </c>
    </row>
    <row r="22" spans="1:17" x14ac:dyDescent="0.3">
      <c r="C22" s="2" t="s">
        <v>9</v>
      </c>
    </row>
    <row r="23" spans="1:17" x14ac:dyDescent="0.3">
      <c r="A23" s="5">
        <v>10</v>
      </c>
      <c r="C23" t="s">
        <v>2</v>
      </c>
      <c r="D23" s="7">
        <v>-250000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5">
        <v>11</v>
      </c>
      <c r="C24" t="s">
        <v>4</v>
      </c>
      <c r="D24" s="7"/>
      <c r="E24" s="7">
        <v>-12000</v>
      </c>
      <c r="F24" s="7">
        <v>-12000</v>
      </c>
      <c r="G24" s="7">
        <v>-12000</v>
      </c>
      <c r="H24" s="7">
        <v>-12000</v>
      </c>
      <c r="I24" s="7">
        <v>-12000</v>
      </c>
      <c r="J24" s="7">
        <v>-12000</v>
      </c>
      <c r="K24" s="7">
        <v>-12000</v>
      </c>
      <c r="L24" s="7">
        <v>-12000</v>
      </c>
      <c r="M24" s="7">
        <v>-12000</v>
      </c>
      <c r="N24" s="7">
        <v>-12000</v>
      </c>
      <c r="O24" s="7">
        <v>-12000</v>
      </c>
      <c r="P24" s="7">
        <v>-12000</v>
      </c>
      <c r="Q24" s="7">
        <v>-12000</v>
      </c>
    </row>
    <row r="25" spans="1:17" x14ac:dyDescent="0.3">
      <c r="A25" s="5">
        <v>12</v>
      </c>
      <c r="C25" t="s">
        <v>5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5">
        <v>13</v>
      </c>
      <c r="C26" t="s">
        <v>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-14000</v>
      </c>
    </row>
    <row r="27" spans="1:17" x14ac:dyDescent="0.3">
      <c r="A27" s="5" t="s">
        <v>14</v>
      </c>
      <c r="B27" s="10" t="s">
        <v>8</v>
      </c>
      <c r="D27" s="7">
        <f>SUM(D23:D26)</f>
        <v>-250000</v>
      </c>
      <c r="E27" s="7">
        <f t="shared" ref="E27:Q27" si="2">SUM(E23:E26)</f>
        <v>-12000</v>
      </c>
      <c r="F27" s="7">
        <f t="shared" si="2"/>
        <v>-12000</v>
      </c>
      <c r="G27" s="7">
        <f t="shared" si="2"/>
        <v>-12000</v>
      </c>
      <c r="H27" s="7">
        <f t="shared" si="2"/>
        <v>-12000</v>
      </c>
      <c r="I27" s="7">
        <f t="shared" si="2"/>
        <v>-12000</v>
      </c>
      <c r="J27" s="7">
        <f t="shared" si="2"/>
        <v>-12000</v>
      </c>
      <c r="K27" s="7">
        <f t="shared" si="2"/>
        <v>-12000</v>
      </c>
      <c r="L27" s="7">
        <f t="shared" si="2"/>
        <v>-12000</v>
      </c>
      <c r="M27" s="7">
        <f t="shared" si="2"/>
        <v>-12000</v>
      </c>
      <c r="N27" s="7">
        <f t="shared" si="2"/>
        <v>-12000</v>
      </c>
      <c r="O27" s="7">
        <f t="shared" si="2"/>
        <v>-12000</v>
      </c>
      <c r="P27" s="7">
        <f t="shared" si="2"/>
        <v>-12000</v>
      </c>
      <c r="Q27" s="7">
        <f t="shared" si="2"/>
        <v>-26000</v>
      </c>
    </row>
    <row r="28" spans="1:17" x14ac:dyDescent="0.3">
      <c r="A28" s="5">
        <v>15</v>
      </c>
      <c r="C28" s="2" t="s">
        <v>3</v>
      </c>
      <c r="D28" s="7"/>
      <c r="E28" s="7">
        <v>70000</v>
      </c>
      <c r="F28" s="7">
        <v>70000</v>
      </c>
      <c r="G28" s="7">
        <v>70000</v>
      </c>
      <c r="H28" s="7">
        <v>70000</v>
      </c>
      <c r="I28" s="7">
        <v>70000</v>
      </c>
      <c r="J28" s="7">
        <v>41000</v>
      </c>
      <c r="K28" s="7">
        <v>41000</v>
      </c>
      <c r="L28" s="7">
        <v>41000</v>
      </c>
      <c r="M28" s="7">
        <v>41000</v>
      </c>
      <c r="N28" s="7">
        <v>41000</v>
      </c>
      <c r="O28" s="7">
        <v>41000</v>
      </c>
      <c r="P28" s="7">
        <v>41000</v>
      </c>
      <c r="Q28" s="7">
        <v>41000</v>
      </c>
    </row>
    <row r="29" spans="1:17" x14ac:dyDescent="0.3">
      <c r="A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5" t="s">
        <v>15</v>
      </c>
      <c r="B30" t="s">
        <v>10</v>
      </c>
      <c r="D30" s="7">
        <f t="shared" ref="D30:Q30" si="3">+D28+D27</f>
        <v>-250000</v>
      </c>
      <c r="E30" s="7">
        <f t="shared" si="3"/>
        <v>58000</v>
      </c>
      <c r="F30" s="7">
        <f t="shared" si="3"/>
        <v>58000</v>
      </c>
      <c r="G30" s="7">
        <f t="shared" si="3"/>
        <v>58000</v>
      </c>
      <c r="H30" s="7">
        <f t="shared" si="3"/>
        <v>58000</v>
      </c>
      <c r="I30" s="7">
        <f t="shared" si="3"/>
        <v>58000</v>
      </c>
      <c r="J30" s="7">
        <f t="shared" si="3"/>
        <v>29000</v>
      </c>
      <c r="K30" s="7">
        <f t="shared" si="3"/>
        <v>29000</v>
      </c>
      <c r="L30" s="7">
        <f t="shared" si="3"/>
        <v>29000</v>
      </c>
      <c r="M30" s="7">
        <f t="shared" si="3"/>
        <v>29000</v>
      </c>
      <c r="N30" s="7">
        <f t="shared" si="3"/>
        <v>29000</v>
      </c>
      <c r="O30" s="7">
        <f t="shared" si="3"/>
        <v>29000</v>
      </c>
      <c r="P30" s="7">
        <f t="shared" si="3"/>
        <v>29000</v>
      </c>
      <c r="Q30" s="7">
        <f t="shared" si="3"/>
        <v>15000</v>
      </c>
    </row>
    <row r="31" spans="1:17" x14ac:dyDescent="0.3">
      <c r="A31" s="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5">
        <v>17</v>
      </c>
      <c r="B32" s="4" t="s">
        <v>19</v>
      </c>
      <c r="D32" s="7">
        <f>+D30+NPV($C$3,E30:Q30)</f>
        <v>122322.60938615864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3">
      <c r="A33" s="5">
        <v>18</v>
      </c>
      <c r="B33" s="4" t="s">
        <v>7</v>
      </c>
      <c r="D33" s="6">
        <f>IRR(D30:Q30)</f>
        <v>0.15755212181515299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7" spans="1:17" x14ac:dyDescent="0.3">
      <c r="A37" t="s">
        <v>16</v>
      </c>
    </row>
    <row r="38" spans="1:17" x14ac:dyDescent="0.3">
      <c r="D38" s="5">
        <v>0</v>
      </c>
      <c r="E38" s="5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5">
        <v>8</v>
      </c>
      <c r="M38" s="5">
        <v>9</v>
      </c>
      <c r="N38" s="5">
        <v>10</v>
      </c>
      <c r="O38" s="5">
        <v>11</v>
      </c>
      <c r="P38" s="5">
        <v>12</v>
      </c>
      <c r="Q38" s="5">
        <v>13</v>
      </c>
    </row>
    <row r="40" spans="1:17" x14ac:dyDescent="0.3">
      <c r="B40" t="s">
        <v>17</v>
      </c>
      <c r="D40" s="8">
        <f>+D30-D15</f>
        <v>-150000</v>
      </c>
      <c r="E40" s="8">
        <f t="shared" ref="E40:Q40" si="4">+E30-E15</f>
        <v>43000</v>
      </c>
      <c r="F40" s="8">
        <f t="shared" si="4"/>
        <v>43000</v>
      </c>
      <c r="G40" s="8">
        <f t="shared" si="4"/>
        <v>43000</v>
      </c>
      <c r="H40" s="8">
        <f t="shared" si="4"/>
        <v>53000</v>
      </c>
      <c r="I40" s="8">
        <f t="shared" si="4"/>
        <v>43000</v>
      </c>
      <c r="J40" s="8">
        <f t="shared" si="4"/>
        <v>14000</v>
      </c>
      <c r="K40" s="8">
        <f t="shared" si="4"/>
        <v>14000</v>
      </c>
      <c r="L40" s="8">
        <f t="shared" si="4"/>
        <v>24000</v>
      </c>
      <c r="M40" s="8">
        <f t="shared" si="4"/>
        <v>14000</v>
      </c>
      <c r="N40" s="8">
        <f t="shared" si="4"/>
        <v>14000</v>
      </c>
      <c r="O40" s="8">
        <f t="shared" si="4"/>
        <v>14000</v>
      </c>
      <c r="P40" s="8">
        <f t="shared" si="4"/>
        <v>14000</v>
      </c>
      <c r="Q40" s="8">
        <f t="shared" si="4"/>
        <v>5000</v>
      </c>
    </row>
    <row r="42" spans="1:17" x14ac:dyDescent="0.3">
      <c r="B42" s="4" t="s">
        <v>19</v>
      </c>
      <c r="D42" s="7">
        <f>+D40+NPV($C$3,E40:Q40)</f>
        <v>106071.62040378281</v>
      </c>
    </row>
    <row r="43" spans="1:17" x14ac:dyDescent="0.3">
      <c r="B43" s="4" t="s">
        <v>7</v>
      </c>
      <c r="D43" s="6">
        <f>IRR(D40:Q40)</f>
        <v>0.2146665572947577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4:O47"/>
  <sheetViews>
    <sheetView topLeftCell="A8" workbookViewId="0">
      <selection activeCell="O47" sqref="O47"/>
    </sheetView>
  </sheetViews>
  <sheetFormatPr defaultRowHeight="14.4" x14ac:dyDescent="0.3"/>
  <cols>
    <col min="14" max="14" width="14.109375" customWidth="1"/>
    <col min="15" max="15" width="11.5546875" bestFit="1" customWidth="1"/>
  </cols>
  <sheetData>
    <row r="14" spans="13:15" x14ac:dyDescent="0.3">
      <c r="M14" t="str">
        <f>'Simplified Cash Flow Analysis'!B17</f>
        <v>Net Present value</v>
      </c>
      <c r="O14" s="7">
        <f>'Simplified Cash Flow Analysis'!D17</f>
        <v>16250.988982375799</v>
      </c>
    </row>
    <row r="15" spans="13:15" x14ac:dyDescent="0.3">
      <c r="M15" t="str">
        <f>'Simplified Cash Flow Analysis'!B18</f>
        <v>Internal rate of return</v>
      </c>
      <c r="O15" s="6">
        <f>'Simplified Cash Flow Analysis'!D18</f>
        <v>8.7265976143956481E-2</v>
      </c>
    </row>
    <row r="29" spans="13:15" x14ac:dyDescent="0.3">
      <c r="M29" t="str">
        <f>'Simplified Cash Flow Analysis'!B32</f>
        <v>Net Present value</v>
      </c>
      <c r="O29" s="7">
        <f>'Simplified Cash Flow Analysis'!D32</f>
        <v>122322.60938615864</v>
      </c>
    </row>
    <row r="30" spans="13:15" x14ac:dyDescent="0.3">
      <c r="M30" t="str">
        <f>'Simplified Cash Flow Analysis'!B33</f>
        <v>Internal rate of return</v>
      </c>
      <c r="O30" s="6">
        <f>'Simplified Cash Flow Analysis'!D33</f>
        <v>0.15755212181515299</v>
      </c>
    </row>
    <row r="46" spans="13:15" x14ac:dyDescent="0.3">
      <c r="M46" t="str">
        <f>'Simplified Cash Flow Analysis'!B42</f>
        <v>Net Present value</v>
      </c>
      <c r="O46" s="7">
        <f>'Simplified Cash Flow Analysis'!D42</f>
        <v>106071.62040378281</v>
      </c>
    </row>
    <row r="47" spans="13:15" x14ac:dyDescent="0.3">
      <c r="M47" t="str">
        <f>'Simplified Cash Flow Analysis'!B43</f>
        <v>Internal rate of return</v>
      </c>
      <c r="O47" s="6">
        <f>'Simplified Cash Flow Analysis'!D43</f>
        <v>0.2146665572947577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Simplified Cash Flow Analysis</vt:lpstr>
      <vt:lpstr>Cash Flow Graphs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Kwartin</dc:creator>
  <cp:lastModifiedBy>Lauren Krauth</cp:lastModifiedBy>
  <dcterms:created xsi:type="dcterms:W3CDTF">2015-09-11T19:26:28Z</dcterms:created>
  <dcterms:modified xsi:type="dcterms:W3CDTF">2017-11-27T15:36:05Z</dcterms:modified>
</cp:coreProperties>
</file>